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1700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31" i="1" l="1"/>
  <c r="M30" i="1"/>
  <c r="M16" i="1"/>
  <c r="M14" i="1"/>
  <c r="M12" i="1"/>
  <c r="M9" i="1"/>
  <c r="M8" i="1"/>
  <c r="M7" i="1"/>
  <c r="M6" i="1"/>
  <c r="M5" i="1"/>
  <c r="M4" i="1"/>
  <c r="M24" i="1" l="1"/>
  <c r="N24" i="1" s="1"/>
  <c r="N16" i="1"/>
  <c r="M13" i="1"/>
  <c r="N13" i="1" s="1"/>
  <c r="N6" i="1"/>
  <c r="N7" i="1"/>
  <c r="N8" i="1"/>
  <c r="N9" i="1"/>
  <c r="N5" i="1"/>
  <c r="N4" i="1"/>
  <c r="E14" i="1" l="1"/>
  <c r="M19" i="1" l="1"/>
  <c r="N19" i="1" s="1"/>
  <c r="M20" i="1"/>
  <c r="N20" i="1" s="1"/>
  <c r="M18" i="1"/>
  <c r="N18" i="1" s="1"/>
  <c r="M17" i="1" l="1"/>
  <c r="N17" i="1" s="1"/>
  <c r="M26" i="1" l="1"/>
  <c r="N26" i="1" s="1"/>
  <c r="M21" i="1" l="1"/>
  <c r="N21" i="1" s="1"/>
  <c r="N31" i="1"/>
  <c r="N30" i="1"/>
  <c r="M22" i="1" l="1"/>
  <c r="N22" i="1" s="1"/>
  <c r="N14" i="1" l="1"/>
  <c r="M10" i="1"/>
  <c r="N10" i="1" s="1"/>
  <c r="N12" i="1"/>
  <c r="N27" i="1" l="1"/>
  <c r="N28" i="1" s="1"/>
  <c r="M27" i="1"/>
  <c r="M28" i="1" s="1"/>
</calcChain>
</file>

<file path=xl/sharedStrings.xml><?xml version="1.0" encoding="utf-8"?>
<sst xmlns="http://schemas.openxmlformats.org/spreadsheetml/2006/main" count="88" uniqueCount="58">
  <si>
    <t>povrch</t>
  </si>
  <si>
    <t>Cena bez DPH     1 rok</t>
  </si>
  <si>
    <t>ostatní</t>
  </si>
  <si>
    <t>1.PP</t>
  </si>
  <si>
    <t>1.NP</t>
  </si>
  <si>
    <t>teraco</t>
  </si>
  <si>
    <t xml:space="preserve">chodba </t>
  </si>
  <si>
    <t xml:space="preserve">chodba se schodištěm </t>
  </si>
  <si>
    <t>chodba</t>
  </si>
  <si>
    <t>x</t>
  </si>
  <si>
    <t>okna na chodbě, včetně rámů a parapetu</t>
  </si>
  <si>
    <t>CELKOVÁ ROČNÍ NABÍDKOVÁ CENA V KČ ZAOKROUHLENÁ NA 2 DESETINNÁ MÍSTA</t>
  </si>
  <si>
    <t>otírání prachu z hasicích přístrojů</t>
  </si>
  <si>
    <r>
      <t>úklid sněhu před vchodem k hranici chodníku, cena za 1m</t>
    </r>
    <r>
      <rPr>
        <vertAlign val="superscript"/>
        <sz val="10"/>
        <color theme="1"/>
        <rFont val="Calibri"/>
        <family val="2"/>
        <scheme val="minor"/>
      </rPr>
      <t>2</t>
    </r>
  </si>
  <si>
    <t>madla a zábradlí schodiště</t>
  </si>
  <si>
    <t>svítidla ve spol. prostorách</t>
  </si>
  <si>
    <t>půlročně</t>
  </si>
  <si>
    <t>1x ročně</t>
  </si>
  <si>
    <t>podlaží</t>
  </si>
  <si>
    <t>ozn. dle PD</t>
  </si>
  <si>
    <t>1x za měsíc</t>
  </si>
  <si>
    <t>vytírání podlah</t>
  </si>
  <si>
    <t>mimořádný úklid</t>
  </si>
  <si>
    <t>název položky</t>
  </si>
  <si>
    <t>1x týden</t>
  </si>
  <si>
    <t>mytí a leštění prosklených ploch</t>
  </si>
  <si>
    <t>4.NP</t>
  </si>
  <si>
    <r>
      <t>m</t>
    </r>
    <r>
      <rPr>
        <vertAlign val="superscript"/>
        <sz val="10"/>
        <color theme="1"/>
        <rFont val="Calibri"/>
        <family val="2"/>
        <scheme val="minor"/>
      </rPr>
      <t>2</t>
    </r>
  </si>
  <si>
    <t>kámen</t>
  </si>
  <si>
    <t>MJ plocha</t>
  </si>
  <si>
    <r>
      <t>úklid na objednávku po haváriích, poruchách, stavebních pracích apod., cena za 1m</t>
    </r>
    <r>
      <rPr>
        <vertAlign val="superscript"/>
        <sz val="10"/>
        <rFont val="Calibri"/>
        <family val="2"/>
        <charset val="238"/>
        <scheme val="minor"/>
      </rPr>
      <t>2</t>
    </r>
  </si>
  <si>
    <r>
      <t>cena úklidu za 1 m</t>
    </r>
    <r>
      <rPr>
        <b/>
        <vertAlign val="superscript"/>
        <sz val="10"/>
        <color theme="1"/>
        <rFont val="Calibri"/>
        <family val="2"/>
        <charset val="238"/>
        <scheme val="minor"/>
      </rPr>
      <t>2</t>
    </r>
    <r>
      <rPr>
        <b/>
        <sz val="10"/>
        <color theme="1"/>
        <rFont val="Calibri"/>
        <family val="2"/>
        <charset val="238"/>
        <scheme val="minor"/>
      </rPr>
      <t>/ks</t>
    </r>
    <r>
      <rPr>
        <b/>
        <vertAlign val="superscript"/>
        <sz val="10"/>
        <color theme="1"/>
        <rFont val="Calibri"/>
        <family val="2"/>
        <charset val="238"/>
        <scheme val="minor"/>
      </rPr>
      <t xml:space="preserve"> </t>
    </r>
    <r>
      <rPr>
        <b/>
        <sz val="10"/>
        <color theme="1"/>
        <rFont val="Calibri"/>
        <family val="2"/>
        <charset val="238"/>
        <scheme val="minor"/>
      </rPr>
      <t xml:space="preserve"> bez DPH</t>
    </r>
  </si>
  <si>
    <t>MJ ks</t>
  </si>
  <si>
    <t>MĚSÍČNÍ NABÍDKOVÁ CENA ZAOKROUHLENÁ NA 2 DESETINNÁ ČÍSLA</t>
  </si>
  <si>
    <t>mytí</t>
  </si>
  <si>
    <t>vnitřní parapety oken</t>
  </si>
  <si>
    <t>zametání</t>
  </si>
  <si>
    <t>ometání pavučin ve všech společných prostorách, kde je prováděn úklid (výměra dle podlahové plochy)</t>
  </si>
  <si>
    <t>Cenová kalkulace úklidových služeb a hygienických prostředků Sadová 62</t>
  </si>
  <si>
    <t>venkovní schodiště (2 vstupy)</t>
  </si>
  <si>
    <t>beton</t>
  </si>
  <si>
    <t>0.1</t>
  </si>
  <si>
    <t>0.3</t>
  </si>
  <si>
    <t>2.NP</t>
  </si>
  <si>
    <t>3.NP</t>
  </si>
  <si>
    <t>5.NP</t>
  </si>
  <si>
    <t>chodba se schodiště</t>
  </si>
  <si>
    <t>nebytový prostor - úklidová místnost</t>
  </si>
  <si>
    <t>teraco/kámen</t>
  </si>
  <si>
    <t>půda</t>
  </si>
  <si>
    <t>dřevo</t>
  </si>
  <si>
    <t>parkety</t>
  </si>
  <si>
    <t xml:space="preserve">dveře ve spol. prostorách, včetně klik a rámů </t>
  </si>
  <si>
    <t>otírání prachu z poštovních schránek (sestava 9 ks)</t>
  </si>
  <si>
    <t>2x týdně</t>
  </si>
  <si>
    <t>Cena s DPH 12%</t>
  </si>
  <si>
    <t>vstupní dveře částečně prosklené, včetně klik a rámů</t>
  </si>
  <si>
    <t>m2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</si>
</sst>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00\ 00"/>
  </numFmts>
  <fonts count="10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Arial CE"/>
      <charset val="238"/>
    </font>
    <font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vertAlign val="superscript"/>
      <sz val="10"/>
      <color theme="1"/>
      <name val="Calibri"/>
      <family val="2"/>
      <scheme val="minor"/>
    </font>
    <font>
      <b/>
      <sz val="10"/>
      <color theme="1"/>
      <name val="Calibri"/>
      <family val="2"/>
      <charset val="238"/>
      <scheme val="minor"/>
    </font>
    <font>
      <b/>
      <sz val="12"/>
      <color theme="1"/>
      <name val="Calibri"/>
      <family val="2"/>
      <scheme val="minor"/>
    </font>
    <font>
      <vertAlign val="superscript"/>
      <sz val="10"/>
      <name val="Calibri"/>
      <family val="2"/>
      <charset val="238"/>
      <scheme val="minor"/>
    </font>
    <font>
      <b/>
      <vertAlign val="superscript"/>
      <sz val="10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2" fillId="0" borderId="0"/>
  </cellStyleXfs>
  <cellXfs count="74">
    <xf numFmtId="0" fontId="0" fillId="0" borderId="0" xfId="0"/>
    <xf numFmtId="0" fontId="3" fillId="0" borderId="4" xfId="1" applyFont="1" applyBorder="1" applyAlignment="1">
      <alignment horizontal="justify" vertical="center"/>
    </xf>
    <xf numFmtId="0" fontId="1" fillId="0" borderId="9" xfId="0" applyFont="1" applyBorder="1" applyAlignment="1">
      <alignment wrapText="1"/>
    </xf>
    <xf numFmtId="0" fontId="1" fillId="0" borderId="10" xfId="0" applyFont="1" applyBorder="1" applyAlignment="1">
      <alignment wrapText="1"/>
    </xf>
    <xf numFmtId="164" fontId="1" fillId="0" borderId="10" xfId="0" applyNumberFormat="1" applyFont="1" applyBorder="1" applyAlignment="1">
      <alignment wrapText="1"/>
    </xf>
    <xf numFmtId="0" fontId="3" fillId="0" borderId="12" xfId="1" applyFont="1" applyBorder="1" applyAlignment="1">
      <alignment horizontal="justify" vertical="center"/>
    </xf>
    <xf numFmtId="164" fontId="3" fillId="0" borderId="12" xfId="1" applyNumberFormat="1" applyFont="1" applyBorder="1" applyAlignment="1">
      <alignment horizontal="justify" vertical="center"/>
    </xf>
    <xf numFmtId="0" fontId="4" fillId="0" borderId="5" xfId="0" applyFont="1" applyBorder="1" applyAlignment="1">
      <alignment horizontal="center" wrapText="1"/>
    </xf>
    <xf numFmtId="0" fontId="4" fillId="0" borderId="2" xfId="0" applyFont="1" applyBorder="1" applyAlignment="1">
      <alignment horizontal="center" wrapText="1"/>
    </xf>
    <xf numFmtId="0" fontId="4" fillId="0" borderId="3" xfId="0" applyFont="1" applyBorder="1" applyAlignment="1">
      <alignment horizontal="center" wrapText="1"/>
    </xf>
    <xf numFmtId="0" fontId="1" fillId="0" borderId="7" xfId="0" applyFont="1" applyBorder="1" applyAlignment="1">
      <alignment horizontal="center"/>
    </xf>
    <xf numFmtId="0" fontId="1" fillId="0" borderId="9" xfId="0" applyFont="1" applyBorder="1"/>
    <xf numFmtId="0" fontId="1" fillId="0" borderId="10" xfId="0" applyFont="1" applyBorder="1"/>
    <xf numFmtId="164" fontId="1" fillId="0" borderId="10" xfId="0" applyNumberFormat="1" applyFont="1" applyBorder="1"/>
    <xf numFmtId="0" fontId="1" fillId="0" borderId="10" xfId="0" applyFont="1" applyBorder="1" applyAlignment="1">
      <alignment horizontal="center"/>
    </xf>
    <xf numFmtId="49" fontId="1" fillId="0" borderId="10" xfId="0" applyNumberFormat="1" applyFont="1" applyBorder="1"/>
    <xf numFmtId="0" fontId="1" fillId="2" borderId="10" xfId="0" applyFont="1" applyFill="1" applyBorder="1"/>
    <xf numFmtId="49" fontId="1" fillId="2" borderId="10" xfId="0" applyNumberFormat="1" applyFont="1" applyFill="1" applyBorder="1"/>
    <xf numFmtId="0" fontId="1" fillId="2" borderId="10" xfId="0" applyFont="1" applyFill="1" applyBorder="1" applyAlignment="1">
      <alignment horizontal="center"/>
    </xf>
    <xf numFmtId="164" fontId="1" fillId="2" borderId="10" xfId="0" applyNumberFormat="1" applyFont="1" applyFill="1" applyBorder="1"/>
    <xf numFmtId="0" fontId="1" fillId="2" borderId="10" xfId="0" applyFont="1" applyFill="1" applyBorder="1" applyAlignment="1">
      <alignment wrapText="1"/>
    </xf>
    <xf numFmtId="164" fontId="1" fillId="2" borderId="10" xfId="0" applyNumberFormat="1" applyFont="1" applyFill="1" applyBorder="1" applyAlignment="1">
      <alignment wrapText="1"/>
    </xf>
    <xf numFmtId="0" fontId="1" fillId="0" borderId="12" xfId="0" applyFont="1" applyBorder="1"/>
    <xf numFmtId="0" fontId="1" fillId="0" borderId="12" xfId="0" applyFont="1" applyBorder="1" applyAlignment="1">
      <alignment horizontal="center"/>
    </xf>
    <xf numFmtId="0" fontId="1" fillId="0" borderId="9" xfId="0" applyFont="1" applyFill="1" applyBorder="1"/>
    <xf numFmtId="0" fontId="1" fillId="0" borderId="10" xfId="0" applyFont="1" applyFill="1" applyBorder="1"/>
    <xf numFmtId="164" fontId="1" fillId="0" borderId="10" xfId="0" applyNumberFormat="1" applyFont="1" applyFill="1" applyBorder="1"/>
    <xf numFmtId="0" fontId="1" fillId="0" borderId="10" xfId="0" applyFont="1" applyFill="1" applyBorder="1" applyAlignment="1">
      <alignment horizontal="center"/>
    </xf>
    <xf numFmtId="0" fontId="1" fillId="0" borderId="14" xfId="0" applyFont="1" applyBorder="1"/>
    <xf numFmtId="0" fontId="1" fillId="0" borderId="15" xfId="0" applyFont="1" applyBorder="1"/>
    <xf numFmtId="0" fontId="1" fillId="0" borderId="15" xfId="0" applyFont="1" applyBorder="1" applyAlignment="1">
      <alignment horizontal="center"/>
    </xf>
    <xf numFmtId="164" fontId="1" fillId="0" borderId="12" xfId="0" applyNumberFormat="1" applyFont="1" applyBorder="1"/>
    <xf numFmtId="0" fontId="1" fillId="2" borderId="7" xfId="0" applyFont="1" applyFill="1" applyBorder="1"/>
    <xf numFmtId="164" fontId="1" fillId="2" borderId="7" xfId="0" applyNumberFormat="1" applyFont="1" applyFill="1" applyBorder="1"/>
    <xf numFmtId="0" fontId="1" fillId="2" borderId="7" xfId="0" applyFont="1" applyFill="1" applyBorder="1" applyAlignment="1">
      <alignment horizontal="center"/>
    </xf>
    <xf numFmtId="0" fontId="1" fillId="2" borderId="8" xfId="0" applyFont="1" applyFill="1" applyBorder="1"/>
    <xf numFmtId="0" fontId="1" fillId="0" borderId="4" xfId="0" applyFont="1" applyBorder="1" applyAlignment="1">
      <alignment wrapText="1"/>
    </xf>
    <xf numFmtId="0" fontId="6" fillId="2" borderId="9" xfId="0" applyFont="1" applyFill="1" applyBorder="1"/>
    <xf numFmtId="0" fontId="6" fillId="2" borderId="6" xfId="0" applyFont="1" applyFill="1" applyBorder="1"/>
    <xf numFmtId="0" fontId="6" fillId="2" borderId="9" xfId="0" applyFont="1" applyFill="1" applyBorder="1" applyAlignment="1">
      <alignment wrapText="1"/>
    </xf>
    <xf numFmtId="0" fontId="6" fillId="0" borderId="6" xfId="0" applyFont="1" applyBorder="1"/>
    <xf numFmtId="0" fontId="6" fillId="0" borderId="7" xfId="0" applyFont="1" applyBorder="1"/>
    <xf numFmtId="164" fontId="6" fillId="0" borderId="7" xfId="0" applyNumberFormat="1" applyFont="1" applyBorder="1"/>
    <xf numFmtId="0" fontId="6" fillId="0" borderId="12" xfId="0" applyFont="1" applyBorder="1"/>
    <xf numFmtId="0" fontId="4" fillId="0" borderId="1" xfId="0" applyFont="1" applyBorder="1" applyAlignment="1">
      <alignment horizontal="left" wrapText="1"/>
    </xf>
    <xf numFmtId="2" fontId="1" fillId="0" borderId="10" xfId="0" applyNumberFormat="1" applyFont="1" applyBorder="1"/>
    <xf numFmtId="0" fontId="1" fillId="0" borderId="10" xfId="0" applyFont="1" applyBorder="1" applyAlignment="1">
      <alignment horizontal="right"/>
    </xf>
    <xf numFmtId="2" fontId="1" fillId="0" borderId="10" xfId="0" applyNumberFormat="1" applyFont="1" applyFill="1" applyBorder="1"/>
    <xf numFmtId="2" fontId="1" fillId="0" borderId="15" xfId="0" applyNumberFormat="1" applyFont="1" applyBorder="1" applyAlignment="1">
      <alignment horizontal="center"/>
    </xf>
    <xf numFmtId="2" fontId="1" fillId="0" borderId="16" xfId="0" applyNumberFormat="1" applyFont="1" applyBorder="1" applyAlignment="1">
      <alignment horizontal="center"/>
    </xf>
    <xf numFmtId="2" fontId="1" fillId="0" borderId="10" xfId="0" applyNumberFormat="1" applyFont="1" applyBorder="1" applyAlignment="1">
      <alignment horizontal="center"/>
    </xf>
    <xf numFmtId="2" fontId="1" fillId="0" borderId="11" xfId="0" applyNumberFormat="1" applyFont="1" applyBorder="1" applyAlignment="1">
      <alignment horizontal="center"/>
    </xf>
    <xf numFmtId="2" fontId="1" fillId="2" borderId="10" xfId="0" applyNumberFormat="1" applyFont="1" applyFill="1" applyBorder="1" applyAlignment="1">
      <alignment horizontal="center"/>
    </xf>
    <xf numFmtId="2" fontId="1" fillId="0" borderId="10" xfId="0" applyNumberFormat="1" applyFont="1" applyFill="1" applyBorder="1" applyAlignment="1">
      <alignment horizontal="center"/>
    </xf>
    <xf numFmtId="2" fontId="1" fillId="0" borderId="12" xfId="0" applyNumberFormat="1" applyFont="1" applyBorder="1" applyAlignment="1">
      <alignment horizontal="center"/>
    </xf>
    <xf numFmtId="2" fontId="1" fillId="0" borderId="13" xfId="0" applyNumberFormat="1" applyFont="1" applyBorder="1" applyAlignment="1">
      <alignment horizontal="center"/>
    </xf>
    <xf numFmtId="2" fontId="1" fillId="0" borderId="8" xfId="0" applyNumberFormat="1" applyFont="1" applyBorder="1" applyAlignment="1">
      <alignment horizontal="center"/>
    </xf>
    <xf numFmtId="2" fontId="1" fillId="2" borderId="7" xfId="0" applyNumberFormat="1" applyFont="1" applyFill="1" applyBorder="1" applyAlignment="1">
      <alignment horizontal="center"/>
    </xf>
    <xf numFmtId="2" fontId="1" fillId="2" borderId="8" xfId="0" applyNumberFormat="1" applyFont="1" applyFill="1" applyBorder="1" applyAlignment="1">
      <alignment horizontal="center"/>
    </xf>
    <xf numFmtId="2" fontId="1" fillId="0" borderId="12" xfId="0" applyNumberFormat="1" applyFont="1" applyBorder="1"/>
    <xf numFmtId="2" fontId="1" fillId="2" borderId="16" xfId="0" applyNumberFormat="1" applyFont="1" applyFill="1" applyBorder="1" applyAlignment="1">
      <alignment horizontal="center"/>
    </xf>
    <xf numFmtId="0" fontId="6" fillId="0" borderId="2" xfId="0" applyFont="1" applyBorder="1" applyAlignment="1">
      <alignment horizontal="center" wrapText="1"/>
    </xf>
    <xf numFmtId="2" fontId="6" fillId="0" borderId="7" xfId="0" applyNumberFormat="1" applyFont="1" applyBorder="1" applyAlignment="1">
      <alignment horizontal="center"/>
    </xf>
    <xf numFmtId="2" fontId="1" fillId="0" borderId="12" xfId="0" applyNumberFormat="1" applyFont="1" applyFill="1" applyBorder="1" applyAlignment="1">
      <alignment horizontal="center"/>
    </xf>
    <xf numFmtId="0" fontId="1" fillId="0" borderId="15" xfId="0" applyNumberFormat="1" applyFont="1" applyBorder="1" applyAlignment="1">
      <alignment horizontal="center"/>
    </xf>
    <xf numFmtId="0" fontId="1" fillId="0" borderId="10" xfId="0" applyNumberFormat="1" applyFont="1" applyBorder="1" applyAlignment="1">
      <alignment horizontal="center"/>
    </xf>
    <xf numFmtId="0" fontId="1" fillId="3" borderId="9" xfId="0" applyFont="1" applyFill="1" applyBorder="1" applyAlignment="1">
      <alignment wrapText="1"/>
    </xf>
    <xf numFmtId="0" fontId="7" fillId="0" borderId="0" xfId="0" applyFont="1" applyBorder="1" applyAlignment="1">
      <alignment horizontal="center"/>
    </xf>
    <xf numFmtId="0" fontId="6" fillId="0" borderId="17" xfId="0" applyFont="1" applyBorder="1" applyAlignment="1">
      <alignment horizontal="left"/>
    </xf>
    <xf numFmtId="0" fontId="6" fillId="0" borderId="18" xfId="0" applyFont="1" applyBorder="1" applyAlignment="1">
      <alignment horizontal="left"/>
    </xf>
    <xf numFmtId="0" fontId="6" fillId="0" borderId="19" xfId="0" applyFont="1" applyBorder="1" applyAlignment="1">
      <alignment horizontal="left"/>
    </xf>
    <xf numFmtId="0" fontId="1" fillId="4" borderId="15" xfId="0" applyFont="1" applyFill="1" applyBorder="1" applyAlignment="1">
      <alignment horizontal="center"/>
    </xf>
    <xf numFmtId="0" fontId="1" fillId="4" borderId="10" xfId="0" applyFont="1" applyFill="1" applyBorder="1" applyAlignment="1">
      <alignment horizontal="center"/>
    </xf>
    <xf numFmtId="0" fontId="1" fillId="4" borderId="12" xfId="0" applyFont="1" applyFill="1" applyBorder="1" applyAlignment="1">
      <alignment horizontal="center"/>
    </xf>
  </cellXfs>
  <cellStyles count="2">
    <cellStyle name="Normální" xfId="0" builtinId="0"/>
    <cellStyle name="normální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1"/>
  <sheetViews>
    <sheetView tabSelected="1" zoomScale="115" zoomScaleNormal="115" workbookViewId="0">
      <selection activeCell="G4" sqref="G4"/>
    </sheetView>
  </sheetViews>
  <sheetFormatPr defaultRowHeight="15" x14ac:dyDescent="0.25"/>
  <cols>
    <col min="1" max="1" width="31" customWidth="1"/>
    <col min="2" max="2" width="6.28515625" customWidth="1"/>
    <col min="3" max="3" width="5.85546875" customWidth="1"/>
    <col min="4" max="4" width="11.5703125" customWidth="1"/>
    <col min="5" max="5" width="6.28515625" customWidth="1"/>
    <col min="6" max="6" width="3.7109375" customWidth="1"/>
    <col min="7" max="7" width="7.7109375" customWidth="1"/>
    <col min="8" max="9" width="5.42578125" customWidth="1"/>
    <col min="10" max="10" width="5.5703125" customWidth="1"/>
    <col min="11" max="11" width="7.5703125" customWidth="1"/>
    <col min="12" max="12" width="5.5703125" customWidth="1"/>
    <col min="13" max="13" width="9.42578125" customWidth="1"/>
    <col min="14" max="14" width="10.140625" customWidth="1"/>
  </cols>
  <sheetData>
    <row r="1" spans="1:14" ht="16.5" thickBot="1" x14ac:dyDescent="0.3">
      <c r="A1" s="67" t="s">
        <v>38</v>
      </c>
      <c r="B1" s="67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</row>
    <row r="2" spans="1:14" ht="54.75" thickBot="1" x14ac:dyDescent="0.3">
      <c r="A2" s="44" t="s">
        <v>23</v>
      </c>
      <c r="B2" s="7" t="s">
        <v>18</v>
      </c>
      <c r="C2" s="7" t="s">
        <v>19</v>
      </c>
      <c r="D2" s="8" t="s">
        <v>0</v>
      </c>
      <c r="E2" s="8" t="s">
        <v>29</v>
      </c>
      <c r="F2" s="8" t="s">
        <v>32</v>
      </c>
      <c r="G2" s="61" t="s">
        <v>31</v>
      </c>
      <c r="H2" s="8" t="s">
        <v>54</v>
      </c>
      <c r="I2" s="8" t="s">
        <v>24</v>
      </c>
      <c r="J2" s="8" t="s">
        <v>20</v>
      </c>
      <c r="K2" s="8" t="s">
        <v>16</v>
      </c>
      <c r="L2" s="8" t="s">
        <v>17</v>
      </c>
      <c r="M2" s="8" t="s">
        <v>1</v>
      </c>
      <c r="N2" s="9" t="s">
        <v>55</v>
      </c>
    </row>
    <row r="3" spans="1:14" ht="15.75" x14ac:dyDescent="0.25">
      <c r="A3" s="38" t="s">
        <v>21</v>
      </c>
      <c r="B3" s="32"/>
      <c r="C3" s="32"/>
      <c r="D3" s="32"/>
      <c r="E3" s="34" t="s">
        <v>27</v>
      </c>
      <c r="F3" s="34"/>
      <c r="G3" s="32"/>
      <c r="H3" s="32"/>
      <c r="I3" s="32"/>
      <c r="J3" s="32"/>
      <c r="K3" s="32"/>
      <c r="L3" s="32"/>
      <c r="M3" s="32"/>
      <c r="N3" s="35"/>
    </row>
    <row r="4" spans="1:14" x14ac:dyDescent="0.25">
      <c r="A4" s="28" t="s">
        <v>6</v>
      </c>
      <c r="B4" s="29" t="s">
        <v>3</v>
      </c>
      <c r="C4" s="64" t="s">
        <v>41</v>
      </c>
      <c r="D4" s="29" t="s">
        <v>40</v>
      </c>
      <c r="E4" s="29">
        <v>10</v>
      </c>
      <c r="F4" s="29"/>
      <c r="G4" s="71"/>
      <c r="H4" s="30"/>
      <c r="I4" s="30" t="s">
        <v>9</v>
      </c>
      <c r="J4" s="30"/>
      <c r="K4" s="30"/>
      <c r="L4" s="30"/>
      <c r="M4" s="48">
        <f>E4*G4*52</f>
        <v>0</v>
      </c>
      <c r="N4" s="49">
        <f>M4*1.12</f>
        <v>0</v>
      </c>
    </row>
    <row r="5" spans="1:14" x14ac:dyDescent="0.25">
      <c r="A5" s="11" t="s">
        <v>8</v>
      </c>
      <c r="B5" s="12" t="s">
        <v>4</v>
      </c>
      <c r="C5" s="65">
        <v>1.1000000000000001</v>
      </c>
      <c r="D5" s="12" t="s">
        <v>5</v>
      </c>
      <c r="E5" s="12">
        <v>28.9</v>
      </c>
      <c r="F5" s="12"/>
      <c r="G5" s="71"/>
      <c r="H5" s="14" t="s">
        <v>9</v>
      </c>
      <c r="I5" s="14"/>
      <c r="J5" s="14"/>
      <c r="K5" s="14"/>
      <c r="L5" s="14"/>
      <c r="M5" s="48">
        <f>E5*G5*104</f>
        <v>0</v>
      </c>
      <c r="N5" s="49">
        <f t="shared" ref="N5:N10" si="0">M5*1.12</f>
        <v>0</v>
      </c>
    </row>
    <row r="6" spans="1:14" x14ac:dyDescent="0.25">
      <c r="A6" s="2" t="s">
        <v>46</v>
      </c>
      <c r="B6" s="12" t="s">
        <v>43</v>
      </c>
      <c r="C6" s="65">
        <v>2.1</v>
      </c>
      <c r="D6" s="12" t="s">
        <v>48</v>
      </c>
      <c r="E6" s="12">
        <v>13.2</v>
      </c>
      <c r="F6" s="12"/>
      <c r="G6" s="71"/>
      <c r="H6" s="14" t="s">
        <v>9</v>
      </c>
      <c r="I6" s="14"/>
      <c r="J6" s="14"/>
      <c r="K6" s="14"/>
      <c r="L6" s="14"/>
      <c r="M6" s="48">
        <f>E6*G6*104</f>
        <v>0</v>
      </c>
      <c r="N6" s="49">
        <f t="shared" si="0"/>
        <v>0</v>
      </c>
    </row>
    <row r="7" spans="1:14" x14ac:dyDescent="0.25">
      <c r="A7" s="2" t="s">
        <v>46</v>
      </c>
      <c r="B7" s="12" t="s">
        <v>44</v>
      </c>
      <c r="C7" s="65">
        <v>3.1</v>
      </c>
      <c r="D7" s="12" t="s">
        <v>48</v>
      </c>
      <c r="E7" s="45">
        <v>14.3</v>
      </c>
      <c r="F7" s="12"/>
      <c r="G7" s="71"/>
      <c r="H7" s="14" t="s">
        <v>9</v>
      </c>
      <c r="I7" s="14"/>
      <c r="J7" s="14"/>
      <c r="K7" s="14"/>
      <c r="L7" s="14"/>
      <c r="M7" s="48">
        <f>E7*G7*104</f>
        <v>0</v>
      </c>
      <c r="N7" s="49">
        <f t="shared" si="0"/>
        <v>0</v>
      </c>
    </row>
    <row r="8" spans="1:14" x14ac:dyDescent="0.25">
      <c r="A8" s="2" t="s">
        <v>46</v>
      </c>
      <c r="B8" s="12" t="s">
        <v>26</v>
      </c>
      <c r="C8" s="65">
        <v>4.0999999999999996</v>
      </c>
      <c r="D8" s="12" t="s">
        <v>48</v>
      </c>
      <c r="E8" s="45">
        <v>15.3</v>
      </c>
      <c r="F8" s="12"/>
      <c r="G8" s="71"/>
      <c r="H8" s="14" t="s">
        <v>9</v>
      </c>
      <c r="I8" s="14"/>
      <c r="J8" s="14"/>
      <c r="K8" s="14"/>
      <c r="L8" s="14"/>
      <c r="M8" s="48">
        <f>E8*G8*104</f>
        <v>0</v>
      </c>
      <c r="N8" s="49">
        <f t="shared" si="0"/>
        <v>0</v>
      </c>
    </row>
    <row r="9" spans="1:14" x14ac:dyDescent="0.25">
      <c r="A9" s="2" t="s">
        <v>46</v>
      </c>
      <c r="B9" s="12" t="s">
        <v>45</v>
      </c>
      <c r="C9" s="65">
        <v>5.0999999999999996</v>
      </c>
      <c r="D9" s="12" t="s">
        <v>48</v>
      </c>
      <c r="E9" s="12">
        <v>10.9</v>
      </c>
      <c r="F9" s="12"/>
      <c r="G9" s="71"/>
      <c r="H9" s="14" t="s">
        <v>9</v>
      </c>
      <c r="I9" s="14"/>
      <c r="J9" s="14"/>
      <c r="K9" s="14"/>
      <c r="L9" s="14"/>
      <c r="M9" s="48">
        <f>E9*G9*104</f>
        <v>0</v>
      </c>
      <c r="N9" s="49">
        <f t="shared" si="0"/>
        <v>0</v>
      </c>
    </row>
    <row r="10" spans="1:14" ht="14.25" customHeight="1" x14ac:dyDescent="0.25">
      <c r="A10" s="11" t="s">
        <v>47</v>
      </c>
      <c r="B10" s="12" t="s">
        <v>4</v>
      </c>
      <c r="C10" s="65">
        <v>1.2</v>
      </c>
      <c r="D10" s="12" t="s">
        <v>51</v>
      </c>
      <c r="E10" s="12">
        <v>14.6</v>
      </c>
      <c r="F10" s="12"/>
      <c r="G10" s="71"/>
      <c r="H10" s="14"/>
      <c r="I10" s="14"/>
      <c r="J10" s="14" t="s">
        <v>9</v>
      </c>
      <c r="K10" s="14"/>
      <c r="L10" s="14"/>
      <c r="M10" s="50">
        <f>E10*G10*12</f>
        <v>0</v>
      </c>
      <c r="N10" s="49">
        <f t="shared" si="0"/>
        <v>0</v>
      </c>
    </row>
    <row r="11" spans="1:14" x14ac:dyDescent="0.25">
      <c r="A11" s="37" t="s">
        <v>36</v>
      </c>
      <c r="B11" s="16"/>
      <c r="C11" s="17"/>
      <c r="D11" s="16"/>
      <c r="E11" s="16"/>
      <c r="F11" s="16"/>
      <c r="G11" s="18"/>
      <c r="H11" s="18"/>
      <c r="I11" s="18"/>
      <c r="J11" s="18"/>
      <c r="K11" s="18"/>
      <c r="L11" s="18"/>
      <c r="M11" s="52"/>
      <c r="N11" s="60"/>
    </row>
    <row r="12" spans="1:14" x14ac:dyDescent="0.25">
      <c r="A12" s="11" t="s">
        <v>7</v>
      </c>
      <c r="B12" s="12" t="s">
        <v>3</v>
      </c>
      <c r="C12" s="65" t="s">
        <v>42</v>
      </c>
      <c r="D12" s="12" t="s">
        <v>28</v>
      </c>
      <c r="E12" s="12">
        <v>31.7</v>
      </c>
      <c r="F12" s="12"/>
      <c r="G12" s="71"/>
      <c r="H12" s="14"/>
      <c r="I12" s="14" t="s">
        <v>9</v>
      </c>
      <c r="J12" s="14"/>
      <c r="K12" s="14"/>
      <c r="L12" s="14"/>
      <c r="M12" s="48">
        <f>E12*G12*52</f>
        <v>0</v>
      </c>
      <c r="N12" s="49">
        <f>M12*1.12</f>
        <v>0</v>
      </c>
    </row>
    <row r="13" spans="1:14" x14ac:dyDescent="0.25">
      <c r="A13" s="2" t="s">
        <v>49</v>
      </c>
      <c r="B13" s="12" t="s">
        <v>45</v>
      </c>
      <c r="C13" s="65">
        <v>5.2</v>
      </c>
      <c r="D13" s="12" t="s">
        <v>50</v>
      </c>
      <c r="E13" s="12">
        <v>81.7</v>
      </c>
      <c r="F13" s="12"/>
      <c r="G13" s="71"/>
      <c r="H13" s="14"/>
      <c r="I13" s="14"/>
      <c r="J13" s="14"/>
      <c r="K13" s="14" t="s">
        <v>9</v>
      </c>
      <c r="L13" s="14"/>
      <c r="M13" s="48">
        <f>E13*G13*2</f>
        <v>0</v>
      </c>
      <c r="N13" s="49">
        <f t="shared" ref="N13:N14" si="1">M13*1.12</f>
        <v>0</v>
      </c>
    </row>
    <row r="14" spans="1:14" x14ac:dyDescent="0.25">
      <c r="A14" s="2" t="s">
        <v>39</v>
      </c>
      <c r="B14" s="12" t="s">
        <v>4</v>
      </c>
      <c r="C14" s="15"/>
      <c r="D14" s="12" t="s">
        <v>28</v>
      </c>
      <c r="E14" s="45">
        <f>0.875*2</f>
        <v>1.75</v>
      </c>
      <c r="F14" s="12"/>
      <c r="G14" s="72"/>
      <c r="H14" s="14"/>
      <c r="I14" s="14" t="s">
        <v>9</v>
      </c>
      <c r="J14" s="14"/>
      <c r="K14" s="14"/>
      <c r="L14" s="14"/>
      <c r="M14" s="50">
        <f>E14*G14*52</f>
        <v>0</v>
      </c>
      <c r="N14" s="49">
        <f t="shared" si="1"/>
        <v>0</v>
      </c>
    </row>
    <row r="15" spans="1:14" x14ac:dyDescent="0.25">
      <c r="A15" s="37" t="s">
        <v>34</v>
      </c>
      <c r="B15" s="16"/>
      <c r="C15" s="19"/>
      <c r="D15" s="16"/>
      <c r="E15" s="16"/>
      <c r="F15" s="16"/>
      <c r="G15" s="18"/>
      <c r="H15" s="18"/>
      <c r="I15" s="18"/>
      <c r="J15" s="18"/>
      <c r="K15" s="18"/>
      <c r="L15" s="18"/>
      <c r="M15" s="52"/>
      <c r="N15" s="60"/>
    </row>
    <row r="16" spans="1:14" x14ac:dyDescent="0.25">
      <c r="A16" s="24" t="s">
        <v>35</v>
      </c>
      <c r="B16" s="25"/>
      <c r="C16" s="26"/>
      <c r="D16" s="25" t="s">
        <v>50</v>
      </c>
      <c r="E16" s="47"/>
      <c r="F16" s="25">
        <v>4</v>
      </c>
      <c r="G16" s="72"/>
      <c r="H16" s="27"/>
      <c r="I16" s="27" t="s">
        <v>9</v>
      </c>
      <c r="J16" s="27"/>
      <c r="K16" s="27"/>
      <c r="L16" s="27"/>
      <c r="M16" s="53">
        <f>F16*G16*52</f>
        <v>0</v>
      </c>
      <c r="N16" s="49">
        <f>M16*1.12</f>
        <v>0</v>
      </c>
    </row>
    <row r="17" spans="1:14" x14ac:dyDescent="0.25">
      <c r="A17" s="2" t="s">
        <v>12</v>
      </c>
      <c r="B17" s="12"/>
      <c r="C17" s="13"/>
      <c r="D17" s="12"/>
      <c r="E17" s="12"/>
      <c r="F17" s="12">
        <v>2</v>
      </c>
      <c r="G17" s="72"/>
      <c r="H17" s="14"/>
      <c r="I17" s="14"/>
      <c r="J17" s="14"/>
      <c r="K17" s="14" t="s">
        <v>9</v>
      </c>
      <c r="L17" s="14"/>
      <c r="M17" s="50">
        <f>F17*G17*2</f>
        <v>0</v>
      </c>
      <c r="N17" s="49">
        <f t="shared" ref="N17:N22" si="2">M17*1.12</f>
        <v>0</v>
      </c>
    </row>
    <row r="18" spans="1:14" ht="28.5" customHeight="1" x14ac:dyDescent="0.25">
      <c r="A18" s="66" t="s">
        <v>53</v>
      </c>
      <c r="B18" s="12"/>
      <c r="C18" s="13"/>
      <c r="D18" s="12"/>
      <c r="E18" s="12"/>
      <c r="F18" s="12">
        <v>9</v>
      </c>
      <c r="G18" s="72"/>
      <c r="H18" s="14"/>
      <c r="I18" s="14"/>
      <c r="J18" s="14" t="s">
        <v>9</v>
      </c>
      <c r="K18" s="14"/>
      <c r="L18" s="14"/>
      <c r="M18" s="50">
        <f>F18*G18*12</f>
        <v>0</v>
      </c>
      <c r="N18" s="49">
        <f t="shared" si="2"/>
        <v>0</v>
      </c>
    </row>
    <row r="19" spans="1:14" x14ac:dyDescent="0.25">
      <c r="A19" s="2" t="s">
        <v>14</v>
      </c>
      <c r="B19" s="12"/>
      <c r="C19" s="13"/>
      <c r="D19" s="12"/>
      <c r="E19" s="45">
        <v>17</v>
      </c>
      <c r="F19" s="46"/>
      <c r="G19" s="72"/>
      <c r="H19" s="14"/>
      <c r="I19" s="14"/>
      <c r="J19" s="14" t="s">
        <v>9</v>
      </c>
      <c r="K19" s="14"/>
      <c r="L19" s="14"/>
      <c r="M19" s="50">
        <f>E19*G19*12</f>
        <v>0</v>
      </c>
      <c r="N19" s="49">
        <f t="shared" si="2"/>
        <v>0</v>
      </c>
    </row>
    <row r="20" spans="1:14" ht="26.25" x14ac:dyDescent="0.25">
      <c r="A20" s="2" t="s">
        <v>56</v>
      </c>
      <c r="B20" s="12"/>
      <c r="C20" s="13"/>
      <c r="D20" s="12"/>
      <c r="E20" s="12"/>
      <c r="F20" s="12">
        <v>2</v>
      </c>
      <c r="G20" s="72"/>
      <c r="H20" s="14"/>
      <c r="I20" s="14"/>
      <c r="J20" s="14" t="s">
        <v>9</v>
      </c>
      <c r="K20" s="14"/>
      <c r="L20" s="14"/>
      <c r="M20" s="50">
        <f>F20*G20*12</f>
        <v>0</v>
      </c>
      <c r="N20" s="49">
        <f t="shared" si="2"/>
        <v>0</v>
      </c>
    </row>
    <row r="21" spans="1:14" ht="25.5" customHeight="1" x14ac:dyDescent="0.25">
      <c r="A21" s="2" t="s">
        <v>52</v>
      </c>
      <c r="B21" s="12"/>
      <c r="C21" s="13"/>
      <c r="D21" s="12"/>
      <c r="E21" s="12"/>
      <c r="F21" s="12">
        <v>5</v>
      </c>
      <c r="G21" s="72"/>
      <c r="H21" s="14"/>
      <c r="I21" s="14"/>
      <c r="J21" s="14"/>
      <c r="K21" s="14" t="s">
        <v>9</v>
      </c>
      <c r="L21" s="14"/>
      <c r="M21" s="50">
        <f>F21*G21*2</f>
        <v>0</v>
      </c>
      <c r="N21" s="49">
        <f t="shared" si="2"/>
        <v>0</v>
      </c>
    </row>
    <row r="22" spans="1:14" x14ac:dyDescent="0.25">
      <c r="A22" s="2" t="s">
        <v>15</v>
      </c>
      <c r="B22" s="12"/>
      <c r="C22" s="13"/>
      <c r="D22" s="12"/>
      <c r="E22" s="12"/>
      <c r="F22" s="12">
        <v>14</v>
      </c>
      <c r="G22" s="72"/>
      <c r="H22" s="14"/>
      <c r="I22" s="14"/>
      <c r="J22" s="14"/>
      <c r="K22" s="14"/>
      <c r="L22" s="14" t="s">
        <v>9</v>
      </c>
      <c r="M22" s="50">
        <f>F22*G22*1</f>
        <v>0</v>
      </c>
      <c r="N22" s="49">
        <f t="shared" si="2"/>
        <v>0</v>
      </c>
    </row>
    <row r="23" spans="1:14" x14ac:dyDescent="0.25">
      <c r="A23" s="39" t="s">
        <v>25</v>
      </c>
      <c r="B23" s="20"/>
      <c r="C23" s="21"/>
      <c r="D23" s="16"/>
      <c r="E23" s="16"/>
      <c r="F23" s="16"/>
      <c r="G23" s="18"/>
      <c r="H23" s="18"/>
      <c r="I23" s="18"/>
      <c r="J23" s="18"/>
      <c r="K23" s="18"/>
      <c r="L23" s="18"/>
      <c r="M23" s="52"/>
      <c r="N23" s="60"/>
    </row>
    <row r="24" spans="1:14" ht="26.25" x14ac:dyDescent="0.25">
      <c r="A24" s="2" t="s">
        <v>10</v>
      </c>
      <c r="B24" s="12"/>
      <c r="C24" s="13"/>
      <c r="D24" s="12"/>
      <c r="E24" s="12">
        <v>15.86</v>
      </c>
      <c r="F24" s="12"/>
      <c r="G24" s="72"/>
      <c r="H24" s="14"/>
      <c r="I24" s="14"/>
      <c r="J24" s="14"/>
      <c r="K24" s="14" t="s">
        <v>9</v>
      </c>
      <c r="L24" s="14"/>
      <c r="M24" s="50">
        <f>E24*G24*2</f>
        <v>0</v>
      </c>
      <c r="N24" s="49">
        <f>M24*1.12</f>
        <v>0</v>
      </c>
    </row>
    <row r="25" spans="1:14" x14ac:dyDescent="0.25">
      <c r="A25" s="37" t="s">
        <v>2</v>
      </c>
      <c r="B25" s="16"/>
      <c r="C25" s="19"/>
      <c r="D25" s="16"/>
      <c r="E25" s="16"/>
      <c r="F25" s="16"/>
      <c r="G25" s="18"/>
      <c r="H25" s="18"/>
      <c r="I25" s="18"/>
      <c r="J25" s="18"/>
      <c r="K25" s="18"/>
      <c r="L25" s="18"/>
      <c r="M25" s="52"/>
      <c r="N25" s="60"/>
    </row>
    <row r="26" spans="1:14" ht="42" customHeight="1" thickBot="1" x14ac:dyDescent="0.3">
      <c r="A26" s="36" t="s">
        <v>37</v>
      </c>
      <c r="B26" s="22"/>
      <c r="C26" s="31"/>
      <c r="D26" s="22"/>
      <c r="E26" s="59">
        <v>128.9</v>
      </c>
      <c r="F26" s="22"/>
      <c r="G26" s="73"/>
      <c r="H26" s="23"/>
      <c r="I26" s="23"/>
      <c r="J26" s="23" t="s">
        <v>9</v>
      </c>
      <c r="K26" s="23"/>
      <c r="L26" s="23"/>
      <c r="M26" s="63">
        <f>E26*G26*12</f>
        <v>0</v>
      </c>
      <c r="N26" s="55">
        <f>M26*1.12</f>
        <v>0</v>
      </c>
    </row>
    <row r="27" spans="1:14" x14ac:dyDescent="0.25">
      <c r="A27" s="40" t="s">
        <v>11</v>
      </c>
      <c r="B27" s="41"/>
      <c r="C27" s="42"/>
      <c r="D27" s="41"/>
      <c r="E27" s="41"/>
      <c r="F27" s="41"/>
      <c r="G27" s="10"/>
      <c r="H27" s="10"/>
      <c r="I27" s="10"/>
      <c r="J27" s="10"/>
      <c r="K27" s="10"/>
      <c r="L27" s="10"/>
      <c r="M27" s="62">
        <f>SUM(M5:M26)</f>
        <v>0</v>
      </c>
      <c r="N27" s="56">
        <f>SUM(N5:N26)</f>
        <v>0</v>
      </c>
    </row>
    <row r="28" spans="1:14" ht="15.75" thickBot="1" x14ac:dyDescent="0.3">
      <c r="A28" s="68" t="s">
        <v>33</v>
      </c>
      <c r="B28" s="69"/>
      <c r="C28" s="69"/>
      <c r="D28" s="70"/>
      <c r="E28" s="43"/>
      <c r="F28" s="43"/>
      <c r="G28" s="23"/>
      <c r="H28" s="23"/>
      <c r="I28" s="23"/>
      <c r="J28" s="23"/>
      <c r="K28" s="23"/>
      <c r="L28" s="23"/>
      <c r="M28" s="54">
        <f>M27/12</f>
        <v>0</v>
      </c>
      <c r="N28" s="55">
        <f>N27/12</f>
        <v>0</v>
      </c>
    </row>
    <row r="29" spans="1:14" x14ac:dyDescent="0.25">
      <c r="A29" s="38" t="s">
        <v>22</v>
      </c>
      <c r="B29" s="32"/>
      <c r="C29" s="33"/>
      <c r="D29" s="32"/>
      <c r="E29" s="32" t="s">
        <v>57</v>
      </c>
      <c r="F29" s="32"/>
      <c r="G29" s="34"/>
      <c r="H29" s="34"/>
      <c r="I29" s="34"/>
      <c r="J29" s="34"/>
      <c r="K29" s="34"/>
      <c r="L29" s="34"/>
      <c r="M29" s="57"/>
      <c r="N29" s="58"/>
    </row>
    <row r="30" spans="1:14" ht="28.5" x14ac:dyDescent="0.25">
      <c r="A30" s="2" t="s">
        <v>13</v>
      </c>
      <c r="B30" s="3"/>
      <c r="C30" s="4"/>
      <c r="D30" s="12"/>
      <c r="E30" s="12">
        <v>1</v>
      </c>
      <c r="F30" s="12"/>
      <c r="G30" s="72"/>
      <c r="H30" s="14"/>
      <c r="I30" s="14"/>
      <c r="J30" s="14"/>
      <c r="K30" s="14"/>
      <c r="L30" s="14"/>
      <c r="M30" s="50">
        <f>G30*E30</f>
        <v>0</v>
      </c>
      <c r="N30" s="51">
        <f>M30*1.15</f>
        <v>0</v>
      </c>
    </row>
    <row r="31" spans="1:14" ht="45.75" customHeight="1" thickBot="1" x14ac:dyDescent="0.3">
      <c r="A31" s="1" t="s">
        <v>30</v>
      </c>
      <c r="B31" s="5"/>
      <c r="C31" s="6"/>
      <c r="D31" s="22"/>
      <c r="E31" s="22">
        <v>1</v>
      </c>
      <c r="F31" s="22"/>
      <c r="G31" s="73"/>
      <c r="H31" s="23"/>
      <c r="I31" s="23"/>
      <c r="J31" s="23"/>
      <c r="K31" s="23"/>
      <c r="L31" s="23"/>
      <c r="M31" s="54">
        <f>G31*E31</f>
        <v>0</v>
      </c>
      <c r="N31" s="55">
        <f>M31*1.15</f>
        <v>0</v>
      </c>
    </row>
  </sheetData>
  <sheetProtection sheet="1" objects="1" scenarios="1"/>
  <protectedRanges>
    <protectedRange sqref="G4:G10 G12:G14 G16:G22 G24 G26 G30 G31" name="Oblast1"/>
  </protectedRanges>
  <mergeCells count="2">
    <mergeCell ref="A1:N1"/>
    <mergeCell ref="A28:D2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2024-11-22T10:25:34Z</dcterms:modified>
</cp:coreProperties>
</file>